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Braintech\OneDrive\Desktop\pass\Unità USB\GDPR\aziende\"/>
    </mc:Choice>
  </mc:AlternateContent>
  <xr:revisionPtr revIDLastSave="0" documentId="8_{F7C9B388-DC18-4D48-A0B9-BDFBC405D802}" xr6:coauthVersionLast="47" xr6:coauthVersionMax="47" xr10:uidLastSave="{00000000-0000-0000-0000-000000000000}"/>
  <bookViews>
    <workbookView xWindow="-108" yWindow="-108" windowWidth="23256" windowHeight="12456" xr2:uid="{00000000-000D-0000-FFFF-FFFF00000000}"/>
  </bookViews>
  <sheets>
    <sheet name="Impatto" sheetId="2" r:id="rId1"/>
    <sheet name="Probabilità" sheetId="3" r:id="rId2"/>
    <sheet name="ValutazioneRischio" sheetId="4" r:id="rId3"/>
    <sheet name="SintesiParametri" sheetId="5" r:id="rId4"/>
  </sheets>
  <definedNames>
    <definedName name="_xlnm.Print_Area" localSheetId="0">Impatto!$A$1:$F$13</definedName>
    <definedName name="_xlnm.Print_Area" localSheetId="1">Probabilità!$A$1:$D$26</definedName>
    <definedName name="_xlnm.Print_Area" localSheetId="2">ValutazioneRischio!$A$1:$I$7</definedName>
    <definedName name="Imp">SintesiParametri!$B$6</definedName>
    <definedName name="Prob">SintesiParametri!$B$15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 l="1"/>
  <c r="F25" i="3"/>
  <c r="F24" i="3"/>
  <c r="F23" i="3"/>
  <c r="F22" i="3"/>
  <c r="F20" i="3"/>
  <c r="F19" i="3"/>
  <c r="F18" i="3"/>
  <c r="F17" i="3"/>
  <c r="F16" i="3"/>
  <c r="F14" i="3"/>
  <c r="F13" i="3"/>
  <c r="F12" i="3"/>
  <c r="F11" i="3"/>
  <c r="F10" i="3"/>
  <c r="F5" i="3"/>
  <c r="F6" i="3"/>
  <c r="F7" i="3"/>
  <c r="F8" i="3"/>
  <c r="F4" i="3"/>
  <c r="H5" i="2" l="1"/>
  <c r="I5" i="2"/>
  <c r="J5" i="2"/>
  <c r="K5" i="2"/>
  <c r="H6" i="2"/>
  <c r="I6" i="2"/>
  <c r="J6" i="2"/>
  <c r="K6" i="2"/>
  <c r="K4" i="2"/>
  <c r="J4" i="2"/>
  <c r="I4" i="2"/>
  <c r="H4" i="2"/>
  <c r="F3" i="3" l="1"/>
  <c r="G3" i="3" s="1"/>
  <c r="F9" i="3"/>
  <c r="F15" i="3"/>
  <c r="B2" i="5"/>
  <c r="C2" i="5"/>
  <c r="C4" i="5"/>
  <c r="C3" i="5"/>
  <c r="B3" i="5"/>
  <c r="B4" i="5"/>
  <c r="F21" i="3"/>
  <c r="H3" i="2"/>
  <c r="G5" i="2"/>
  <c r="G4" i="2"/>
  <c r="G6" i="2"/>
  <c r="C10" i="5" l="1"/>
  <c r="C13" i="5"/>
  <c r="B13" i="5" s="1"/>
  <c r="G21" i="3"/>
  <c r="C12" i="5"/>
  <c r="B12" i="5" s="1"/>
  <c r="G15" i="3"/>
  <c r="C11" i="5"/>
  <c r="B11" i="5" s="1"/>
  <c r="G9" i="3"/>
  <c r="B10" i="5"/>
  <c r="C6" i="5"/>
  <c r="B6" i="5" s="1"/>
  <c r="C15" i="5" l="1"/>
  <c r="B15" i="5" s="1"/>
  <c r="F5" i="4" s="1"/>
  <c r="D4" i="4" l="1"/>
  <c r="E5" i="4"/>
  <c r="D5" i="4"/>
  <c r="E4" i="4"/>
  <c r="F3" i="4"/>
  <c r="E3" i="4"/>
  <c r="F4" i="4"/>
  <c r="D3" i="4"/>
  <c r="I4" i="4" l="1"/>
</calcChain>
</file>

<file path=xl/sharedStrings.xml><?xml version="1.0" encoding="utf-8"?>
<sst xmlns="http://schemas.openxmlformats.org/spreadsheetml/2006/main" count="132" uniqueCount="103">
  <si>
    <t>Basso</t>
  </si>
  <si>
    <t>Medio</t>
  </si>
  <si>
    <t>Alto</t>
  </si>
  <si>
    <t>Gli individui possono andare incontro a disagi minori, che supereranno senza alcun problema (tempo trascorso reinserendo informazioni, fastidi, irritazioni, ecc.).</t>
  </si>
  <si>
    <t>Molto Alto</t>
  </si>
  <si>
    <t>Gli individui possono andare incontro a significativi disagi, che saranno in grado di superare nonostante alcune difficoltà (costi aggiuntivi, rifiuto di accesso ai servizi aziendali, paura, mancanza di comprensione, stress, disturbi fisici di lieve entità, ecc.).</t>
  </si>
  <si>
    <t>Gli individui possono andare incontro a conseguenze significative, che dovrebbero essere in grado di superare anche se con gravi difficoltà (appropriazione indebita di fondi, inserimento in liste nere da parte di istituti finanziari, danni alla proprietà, perdita di posti di lavoro, citazione in giudizio, peggioramento della salute, ecc.).</t>
  </si>
  <si>
    <t>Gli individui possono subire conseguenze significative, o addirittura irreversibili, che non sono in grado di superare (incapacità di lavorare, disturbi psicologici o fisici a lungo termine, morte, ecc.).</t>
  </si>
  <si>
    <t>Descrizione</t>
  </si>
  <si>
    <t>Si prega di riflettere sull'impatto che una divulgazione non autorizzata (perdita di riservatezza) dei dati personali - nel contesto in cui il Titolare del trattamento svolge la propria attività - potrebbe avere sull'individuo ed esprimere una valutazione/rating di conseguenza.</t>
  </si>
  <si>
    <t>Si prega di riflettere sull'impatto che un'alterazione non autorizzata (perdita di integrità) dei dati personali - nel contesto in cui il Titolare del trattamento svolge la propria attività - potrebbe avere sull'individuo ed esprimere una valutazione/rating di conseguenza.</t>
  </si>
  <si>
    <t>Si prega di riflettere sull'impatto che una distruzione o perdita non autorizzata (perdita di disponibilità) di dati personali - nel contesto in cui il Titolare del trattamento svolge la propria attività - potrebbe avere sull'individuo ed esprimere una valutazione/rating di conseguenza.</t>
  </si>
  <si>
    <t>RISORSE DI RETE E TECNICHE</t>
  </si>
  <si>
    <t xml:space="preserve">Quando il trattamento dei dati personali viene eseguito in tutto o in parte tramite Internet, aumentano le possibili minacce da parte di aggressori esterni online (ad esempio Denial of Service, SQL injection, attacchi Man-in-the-Middle), soprattutto quando il servizio è disponibile (e, quindi, rintracciabile / noto) a tutti gli utenti di Internet. </t>
  </si>
  <si>
    <t xml:space="preserve">È possibile fornire l'accesso a un sistema interno di trattamento dei dati personali tramite Internet (ad esempio per determinati utenti o gruppi di utenti)? </t>
  </si>
  <si>
    <t xml:space="preserve">Quando l'accesso a un sistema di elaborazione interna dei dati viene fornito tramite Internet, la probabilità di minacce esterne aumenta (ad esempio a causa di aggressori esterni online). Allo stesso tempo aumenta anche la probabilità di abuso (accidentale o intenzionale) dei dati da parte degli utenti (ad esempio divulgazione accidentale di dati personali quando si lavora in spazi pubblici). Un'attenzione particolare dovrebbe essere prestata ai casi in cui è consentita la gestione / amministrazione remota del sistema IT. </t>
  </si>
  <si>
    <t xml:space="preserve">Qualche parte del trattamento dei dati personali viene eseguita tramite Internet? </t>
  </si>
  <si>
    <t>Il sistema di trattamento dei dati personali è interconnesso con un altro sistema o servizio IT esterno o interno (alla tua organizzazione)?</t>
  </si>
  <si>
    <t xml:space="preserve">La connessione a sistemi IT esterni può introdurre ulteriori minacce dovute alle minacce (e ai potenziali difetti di sicurezza) inerenti a tali sistemi. Lo stesso vale anche per i sistemi interni, tenendo conto che, se non opportunamente configurati, tali connessioni possono consentire l'accesso (ai dati personali) a più persone all'interno dell'organizzazione (che in linea di principio non sono autorizzate a tale accesso). </t>
  </si>
  <si>
    <t xml:space="preserve">Sebbene l'attenzione sia stata posta su sistemi e servizi elettronici, l'ambiente fisico (rilevante per questi sistemi e servizi) è un aspetto importante che, se non adeguatamente salvaguardato, può seriamente compromettere la sicurezza (ad esempio consentendo 
alle parti non autorizzate di accedere fisicamente all'IT, apparecchiature e componenti di rete, o non riuscendo a fornire protezione della sala computer in caso di disastro fisico). </t>
  </si>
  <si>
    <t>Il sistema di trattamento dei dati personali è progettato, implementato o mantenuto senza seguire le migliori prassi?</t>
  </si>
  <si>
    <t>Componenti hardware e software mal progettate, implementate e/o mantenute possono comportare gravi rischi per la sicurezza delle informazioni. A tal fine, le buone o le migliori pratiche accrescono l'esperienza di eventi precedenti e possono essere considerate come linee guida pratiche su come evitare esposizione (ai rischi) e raggiungere determinati livelli di resilienza.</t>
  </si>
  <si>
    <t>A</t>
  </si>
  <si>
    <t>B</t>
  </si>
  <si>
    <t>PROCESSI/PROCEDURE RELATIVI ALL'OPERAZIONE DI TRATTAMENTO DEI DATI</t>
  </si>
  <si>
    <t>A1</t>
  </si>
  <si>
    <t>A2</t>
  </si>
  <si>
    <t>A3</t>
  </si>
  <si>
    <t>A4</t>
  </si>
  <si>
    <t>A5</t>
  </si>
  <si>
    <t>B1</t>
  </si>
  <si>
    <t>I ruoli e le responsabilità relativi al trattamento  dei dati personali sono vaghi o non chiaramente  definiti?</t>
  </si>
  <si>
    <t>Quando i ruoli e le responsabilità non sono chiaramente definiti, l'accesso (e l'ulteriore trattamento) dei dati personali può essere incontrollato, con conseguente uso non autorizzato delle risorse e compromissione della sicurezza complessiva del sistema.</t>
  </si>
  <si>
    <t>L'uso accettabile della rete, del sistema e delle risorse fisiche all'interno dell'organizzazione è ambiguo o non chiaramente definito?</t>
  </si>
  <si>
    <t>Quando un uso accettabile delle risorse non è chiaramente obbligatorio, potrebbero sorgere minacce alla sicurezza a causa di incomprensioni o di un uso improprio, intenzionale del sistema. La chiara definizione delle politiche per le risorse di rete, di sistema e fisiche può ridurre i rischi potenziali.</t>
  </si>
  <si>
    <t>I dipendenti sono autorizzati a portare e utilizzare i propri dispositivi per connettersi al sistema di trattamento dei dati personali?</t>
  </si>
  <si>
    <t>I dipendenti che utilizzano i loro dispositivi personali all'interno dell'organizzazione potrebbero aumentare il rischio di perdita di dati o accesso non autorizzato al sistema informativo. Inoltre, poiché i dispositivi non sono controllati a livello centrale, possono introdurre nel sistema bug o virus aggiuntivi.</t>
  </si>
  <si>
    <t>I dipendenti sono autorizzati a trasferire, archiviare o altrimenti trattare dati personali al di fuori dei locali dell'organizzazione?</t>
  </si>
  <si>
    <t>L'elaborazione di dati personali al di fuori dei locali dell'organizzazione può offrire molta flessibilità, ma allo stesso tempo introduce rischi aggiuntivi, sia legati alla trasmissione di informazioni attraverso canali di rete potenzialmente insicuri (es. Reti Wi-Fi aperte), sia uso non autorizzato di queste informazioni.</t>
  </si>
  <si>
    <t>Le attività di elaborazione dei dati personali possono essere eseguite senza la creazione di file di registro?</t>
  </si>
  <si>
    <t>La mancanza di adeguati meccanismi di registrazione e monitoraggio può aumentare l'abuso intenzionale o accidentale di processi/ procedure e risorse, con conseguente abuso di dati personali.</t>
  </si>
  <si>
    <t>B2</t>
  </si>
  <si>
    <t>B3</t>
  </si>
  <si>
    <t>B4</t>
  </si>
  <si>
    <t>B5</t>
  </si>
  <si>
    <t xml:space="preserve">PARTI/PERSONE COINVOLTE NEL TRATTAMENTO DEI DATI PERSONALI </t>
  </si>
  <si>
    <t>C</t>
  </si>
  <si>
    <t>C1</t>
  </si>
  <si>
    <t>Il trattamento dei dati personali è eseguito da un numero non definito di dipendenti?</t>
  </si>
  <si>
    <t>Quando l'accesso (e l'ulteriore trattamento) dei dati personali è aperto a un gran numero di dipendenti, le possibilità di abuso a causa del fattore umano incrementano. Definire chiaramente chi ha realmente bisogno di accedere ai dati e limitare l'accesso solo a quelle persone può contribuire alla sicurezza dei dati personali.</t>
  </si>
  <si>
    <t>Qualche parte dell'operazione di trattamento dei dati è eseguita da un appaltatore/terza parte (responsabile del trattamento)?</t>
  </si>
  <si>
    <t>Quando l'elaborazione viene eseguita da contraenti esterni, l'organizzazione può perdere parzialmente il controllo su questi dati. Inoltre, possono essere introdotte ulteriori minacce alla sicurezza a causa delle minacce intrinseche a questi appaltatori. È importante che l'organizzazione selezioni gli appaltatori che possono offrire un massimo livello di sicurezza e definire chiaramente quale parte del processo è loro assegnata, mantenendo il più possibile un alto livello di controllo.</t>
  </si>
  <si>
    <t>C2</t>
  </si>
  <si>
    <t>Gli obblighi delle parti / persone coinvolte nel trattamento dei dati personali sono ambigui o non chiaramente definiti?</t>
  </si>
  <si>
    <t>Quando i dipendenti non sono chiaramente informati sui loro obblighi, le minacce derivanti da un uso improprio accidentale (ad es. divulgazione o distruzione) di dati aumentano in modo significativo.</t>
  </si>
  <si>
    <t xml:space="preserve"> Il personale coinvolto nel trattamento di dati personali non ha familiarità con le questioni di sicurezza delle informazioni?</t>
  </si>
  <si>
    <t>Quando i dipendenti non sono consapevoli della necessità di applicare le misure di sicurezza, possono causare accidentalmente ulteriori minacce al sistema. La formazione può contribuire notevolmente a sensibilizzare i dipendenti sia sui loro obblighi di protezione dei dati, sia sull'applicazione di specifiche misure di sicurezza.</t>
  </si>
  <si>
    <t>Le persone / le parti coinvolte nell'operazione di trattamento dei dati trascurano di archiviare e / o distruggere in modo sicuro i dati personali?</t>
  </si>
  <si>
    <t>Molte violazioni dei dati personali si verificano a causa della mancanza di misure di protezione fisica, come serrature e sistemi di distruzione sicura. I file cartacei sono solitamente parte dell'input o dell'output di un sistema informativo, possono contenere dati personali e devono anche essere protetti da divulgazione e riutilizzo non autorizzati.</t>
  </si>
  <si>
    <t>SETTORE DI OPERATIVITA’  E SCALA DI TRATTAMENTO</t>
  </si>
  <si>
    <t>D</t>
  </si>
  <si>
    <t>C3</t>
  </si>
  <si>
    <t>C4</t>
  </si>
  <si>
    <t>C5</t>
  </si>
  <si>
    <t>Ritieni che il tuo settore di operatività sia esposto agli attacchi informatici?</t>
  </si>
  <si>
    <t>La tua organizzazione ha subito attacchi informatici o altri tipi di violazioni della sicurezza negli ultimi due anni?</t>
  </si>
  <si>
    <t>Hai ricevuto notifiche e/o reclami riguardo alla sicurezza del sistema informatico (utilizzato per il trattamento di dati personali) nell'ultimo anno?</t>
  </si>
  <si>
    <t>Un'operazione di elaborazione riguarda un grande volume di individui e / o dati personali?</t>
  </si>
  <si>
    <t>Esistono best practice di sicurezza specifiche per il tuo settore di operatività che non sono state adeguatamente seguite?</t>
  </si>
  <si>
    <t>D1</t>
  </si>
  <si>
    <t>D2</t>
  </si>
  <si>
    <t>D3</t>
  </si>
  <si>
    <t>D4</t>
  </si>
  <si>
    <t>D5</t>
  </si>
  <si>
    <t>Quando gli attacchi alla sicurezza si sono già verificati in uno specifico settore dell’organizzazione del Titolare del trattamento, questa è un'indicazione che l'organizzazione probabilmente dovrebbe prendere ulteriori misure per evitare un evento simile.</t>
  </si>
  <si>
    <t>Se l'organizzazione è già stata attaccata o ci sono indicazioni che questo potrebbe essere stato il caso, è necessario prendere ulteriori misure per prevenire eventi simili in futuro.</t>
  </si>
  <si>
    <t>Bug di sicurezza / vulnerabilità possono essere sfruttati per eseguire attacchi (cyber o fisici) a sistemi e servizi. Si dovrebbero prendere in considerazione bollettini sulla sicurezza contenenti informazioni importanti relative alle vulnerabilità della sicurezza che potrebbero influire sui sistemi e sui servizi menzionati sopra.</t>
  </si>
  <si>
    <t>Il tipo e il volume dei dati personali (scala) possono rendere l'operazione di trattamento dei dati di interesse per  gli aggressori (a causa del valore intrinseco di questi dati).</t>
  </si>
  <si>
    <t>Le misure di sicurezza specifiche del settore sono solitamente adattate ai bisogni (e ai rischi) del particolare settore. La mancanza di conformità con le migliori pratiche pertinenti potrebbe essere un indicatore di scarsa gestione della sicurezza.</t>
  </si>
  <si>
    <t>Le persone non autorizzate possono accedere facilmente all'ambiente di trattamento dei dati?</t>
  </si>
  <si>
    <t>Inserire una X</t>
  </si>
  <si>
    <t>Impatto</t>
  </si>
  <si>
    <t>Valutazione del rischio</t>
  </si>
  <si>
    <t>Perdita di riservatezza</t>
  </si>
  <si>
    <t>Perdita integrità</t>
  </si>
  <si>
    <t>Perdita disponibilità</t>
  </si>
  <si>
    <t>Valutazione IMPATTO</t>
  </si>
  <si>
    <t>Rete e risorse tecniche</t>
  </si>
  <si>
    <t>Parti/persone coinvolte nel trattamento dei dati personali</t>
  </si>
  <si>
    <t>Settore di operatività e scala di trattamento</t>
  </si>
  <si>
    <t>Processi/procedure relativi al trattamento dei dati personali</t>
  </si>
  <si>
    <t>Esito</t>
  </si>
  <si>
    <r>
      <t>Valutazione della PROBABILIT</t>
    </r>
    <r>
      <rPr>
        <sz val="11"/>
        <color theme="1"/>
        <rFont val="Calibri"/>
        <family val="2"/>
      </rPr>
      <t>À</t>
    </r>
  </si>
  <si>
    <t>Livello IMPATTO</t>
  </si>
  <si>
    <r>
      <t>Livello PROBABILIT</t>
    </r>
    <r>
      <rPr>
        <sz val="11"/>
        <color theme="1"/>
        <rFont val="Calibri"/>
        <family val="2"/>
      </rPr>
      <t>À</t>
    </r>
  </si>
  <si>
    <t>Probabilità</t>
  </si>
  <si>
    <t>Alto
Molto alto</t>
  </si>
  <si>
    <t>Esito valutazione</t>
  </si>
  <si>
    <t>IMPATTO</t>
  </si>
  <si>
    <t>PROBABILITÀ</t>
  </si>
  <si>
    <r>
      <t xml:space="preserve">Livello di </t>
    </r>
    <r>
      <rPr>
        <b/>
        <sz val="11"/>
        <color theme="1"/>
        <rFont val="Calibri"/>
        <family val="2"/>
        <scheme val="minor"/>
      </rPr>
      <t>impatto</t>
    </r>
  </si>
  <si>
    <t>Inserire una
S per "sì" e
N per "no"</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</si>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</sst>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sz val="11"/>
      <color theme="1"/>
      <name val="Calibri"/>
      <family val="2"/>
    </font>
    <font>
      <b/>
      <sz val="14"/>
      <color theme="1"/>
      <name val="Calibri"/>
      <family val="2"/>
      <scheme val="minor"/>
    </font>
    <font>
      <b/>
      <sz val="18"/>
      <color theme="1"/>
      <name val="Calibri"/>
      <family val="2"/>
      <scheme val="minor"/>
    </font>
    <font>
      <b/>
      <sz val="20"/>
      <color theme="1"/>
      <name val="Calibri"/>
      <family val="2"/>
      <scheme val="minor"/>
    </font>
    <font>
      <sz val="18"/>
      <color theme="1"/>
      <name val="Calibri"/>
      <family val="2"/>
      <scheme val="minor"/>
    </font>
    <font>
      <b/>
      <u/>
      <sz val="16"/>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medium">
        <color indexed="64"/>
      </top>
      <bottom/>
      <diagonal/>
    </border>
  </borders>
  <cellStyleXfs count="1">
    <xf numFmtId="0" fontId="0" fillId="0" borderId="0"/>
  </cellStyleXfs>
  <cellXfs count="49">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4" fillId="2" borderId="1" xfId="0" applyFont="1" applyFill="1" applyBorder="1"/>
    <xf numFmtId="0" fontId="3" fillId="2" borderId="1" xfId="0" applyFont="1" applyFill="1" applyBorder="1"/>
    <xf numFmtId="0" fontId="0" fillId="0" borderId="1" xfId="0" applyBorder="1" applyAlignment="1">
      <alignment horizontal="left" vertical="center" wrapText="1"/>
    </xf>
    <xf numFmtId="0" fontId="4" fillId="3" borderId="1" xfId="0" applyFont="1" applyFill="1" applyBorder="1"/>
    <xf numFmtId="0" fontId="4" fillId="5" borderId="1" xfId="0" applyFont="1" applyFill="1" applyBorder="1"/>
    <xf numFmtId="0" fontId="4" fillId="4" borderId="1" xfId="0" applyFont="1" applyFill="1" applyBorder="1"/>
    <xf numFmtId="0" fontId="0" fillId="0" borderId="0" xfId="0"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3" borderId="1" xfId="0" applyFont="1" applyFill="1" applyBorder="1" applyAlignment="1">
      <alignment horizontal="left"/>
    </xf>
    <xf numFmtId="0" fontId="4" fillId="5" borderId="1" xfId="0" applyFont="1" applyFill="1" applyBorder="1" applyAlignment="1">
      <alignment horizontal="left"/>
    </xf>
    <xf numFmtId="0" fontId="4" fillId="4" borderId="1" xfId="0" applyFont="1" applyFill="1" applyBorder="1" applyAlignment="1">
      <alignment horizontal="left"/>
    </xf>
    <xf numFmtId="0" fontId="0" fillId="0" borderId="1" xfId="0" applyBorder="1" applyAlignment="1">
      <alignment horizontal="left" wrapText="1"/>
    </xf>
    <xf numFmtId="0" fontId="3" fillId="3" borderId="1" xfId="0" applyFont="1" applyFill="1" applyBorder="1" applyAlignment="1">
      <alignment horizontal="center" vertical="center"/>
    </xf>
    <xf numFmtId="0" fontId="3" fillId="0" borderId="2" xfId="0" applyFont="1" applyBorder="1"/>
    <xf numFmtId="0" fontId="0" fillId="0" borderId="2" xfId="0"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vertical="center" wrapText="1"/>
    </xf>
    <xf numFmtId="0" fontId="0" fillId="6" borderId="1" xfId="0" applyFill="1" applyBorder="1" applyAlignment="1">
      <alignment vertical="center"/>
    </xf>
    <xf numFmtId="0" fontId="0" fillId="6" borderId="1" xfId="0" applyFill="1" applyBorder="1" applyAlignment="1">
      <alignment horizontal="center" vertical="center"/>
    </xf>
    <xf numFmtId="0" fontId="0" fillId="0" borderId="1" xfId="0" applyBorder="1" applyAlignment="1">
      <alignment vertical="center"/>
    </xf>
    <xf numFmtId="0" fontId="2" fillId="0" borderId="7" xfId="0" applyFont="1" applyBorder="1"/>
    <xf numFmtId="0" fontId="2" fillId="0" borderId="1" xfId="0" applyFont="1" applyBorder="1"/>
    <xf numFmtId="0" fontId="2" fillId="0" borderId="6" xfId="0" applyFont="1" applyBorder="1"/>
    <xf numFmtId="0" fontId="2" fillId="0" borderId="8" xfId="0" applyFont="1" applyBorder="1"/>
    <xf numFmtId="0" fontId="1" fillId="0" borderId="0" xfId="0" applyFont="1" applyAlignment="1">
      <alignment vertical="center"/>
    </xf>
    <xf numFmtId="0" fontId="8" fillId="0" borderId="0" xfId="0" applyFont="1" applyAlignment="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7" fillId="0" borderId="0" xfId="0" applyFont="1" applyAlignment="1">
      <alignment horizontal="center" vertical="center"/>
    </xf>
    <xf numFmtId="0" fontId="10" fillId="0" borderId="0" xfId="0" applyFont="1" applyAlignment="1">
      <alignment horizontal="center" vertical="center"/>
    </xf>
    <xf numFmtId="0" fontId="9" fillId="0" borderId="0" xfId="0" applyFont="1"/>
    <xf numFmtId="0" fontId="0" fillId="0" borderId="0" xfId="0" applyAlignment="1">
      <alignment horizontal="center"/>
    </xf>
    <xf numFmtId="0" fontId="0" fillId="0" borderId="0" xfId="0"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0" xfId="0" applyFont="1" applyAlignment="1">
      <alignment horizontal="right" vertical="center" textRotation="90"/>
    </xf>
    <xf numFmtId="0" fontId="6" fillId="0" borderId="0" xfId="0" applyFont="1" applyAlignment="1">
      <alignment horizontal="center" vertical="top"/>
    </xf>
  </cellXfs>
  <cellStyles count="1">
    <cellStyle name="Normale" xfId="0" builtinId="0"/>
  </cellStyles>
  <dxfs count="12">
    <dxf>
      <font>
        <b/>
        <i val="0"/>
        <strike val="0"/>
      </font>
      <fill>
        <patternFill>
          <bgColor rgb="FFFF0000"/>
        </patternFill>
      </fill>
    </dxf>
    <dxf>
      <fill>
        <patternFill>
          <bgColor rgb="FFFFC000"/>
        </patternFill>
      </fill>
    </dxf>
    <dxf>
      <fill>
        <patternFill>
          <bgColor rgb="FF92D050"/>
        </patternFill>
      </fill>
    </dxf>
    <dxf>
      <font>
        <b/>
        <i val="0"/>
        <strike val="0"/>
      </font>
      <fill>
        <patternFill>
          <bgColor rgb="FFFF0000"/>
        </patternFill>
      </fill>
    </dxf>
    <dxf>
      <fill>
        <patternFill>
          <bgColor rgb="FFFFC000"/>
        </patternFill>
      </fill>
    </dxf>
    <dxf>
      <fill>
        <patternFill>
          <bgColor rgb="FF92D050"/>
        </patternFill>
      </fill>
    </dxf>
    <dxf>
      <font>
        <b/>
        <i val="0"/>
        <strike val="0"/>
      </font>
      <fill>
        <patternFill>
          <bgColor rgb="FFFF0000"/>
        </patternFill>
      </fill>
    </dxf>
    <dxf>
      <fill>
        <patternFill>
          <bgColor rgb="FFFFC000"/>
        </patternFill>
      </fill>
    </dxf>
    <dxf>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
  <sheetViews>
    <sheetView tabSelected="1" workbookViewId="0"/>
  </sheetViews>
  <sheetFormatPr defaultRowHeight="14.4" x14ac:dyDescent="0.3"/>
  <cols>
    <col min="1" max="1" width="15.109375" customWidth="1"/>
    <col min="2" max="2" width="81.33203125" customWidth="1"/>
    <col min="3" max="6" width="7.6640625" customWidth="1"/>
    <col min="8" max="11" width="9.109375" hidden="1" customWidth="1"/>
  </cols>
  <sheetData>
    <row r="1" spans="1:11" ht="23.4" x14ac:dyDescent="0.45">
      <c r="A1" s="41" t="s">
        <v>98</v>
      </c>
    </row>
    <row r="2" spans="1:11" ht="28.8" x14ac:dyDescent="0.3">
      <c r="C2" s="2" t="s">
        <v>0</v>
      </c>
      <c r="D2" s="2" t="s">
        <v>1</v>
      </c>
      <c r="E2" s="2" t="s">
        <v>2</v>
      </c>
      <c r="F2" s="2" t="s">
        <v>4</v>
      </c>
    </row>
    <row r="3" spans="1:11" x14ac:dyDescent="0.3">
      <c r="C3" s="44" t="s">
        <v>80</v>
      </c>
      <c r="D3" s="45"/>
      <c r="E3" s="45"/>
      <c r="F3" s="46"/>
      <c r="H3" s="43">
        <f>SUM(H4:K6)</f>
        <v>0</v>
      </c>
      <c r="I3" s="43"/>
      <c r="J3" s="43"/>
      <c r="K3" s="43"/>
    </row>
    <row r="4" spans="1:11" ht="43.2" x14ac:dyDescent="0.3">
      <c r="A4" s="5"/>
      <c r="B4" s="1" t="s">
        <v>9</v>
      </c>
      <c r="C4" s="5"/>
      <c r="D4" s="5"/>
      <c r="E4" s="5"/>
      <c r="F4" s="5"/>
      <c r="G4" s="23" t="str">
        <f>IF(COUNTA(C4:F4)&gt;1,"Inserire un solo valore!",IF(AND(COUNTA(D4:F4)&gt;0,SUM(H4:K4)=0),"Inserire una X!",""))</f>
        <v/>
      </c>
      <c r="H4" t="str">
        <f>IF(C4="X",1,"")</f>
        <v/>
      </c>
      <c r="I4" t="str">
        <f>IF(D4="X",2,"")</f>
        <v/>
      </c>
      <c r="J4" t="str">
        <f>IF(E4="X",3,"")</f>
        <v/>
      </c>
      <c r="K4" t="str">
        <f>IF(F4="X",4,"")</f>
        <v/>
      </c>
    </row>
    <row r="5" spans="1:11" ht="43.2" x14ac:dyDescent="0.3">
      <c r="A5" s="5"/>
      <c r="B5" s="1" t="s">
        <v>10</v>
      </c>
      <c r="C5" s="5"/>
      <c r="D5" s="5"/>
      <c r="E5" s="5"/>
      <c r="F5" s="5"/>
      <c r="G5" s="23" t="str">
        <f t="shared" ref="G5:G6" si="0">IF(COUNTA(C5:F5)&gt;1,"Inserire un solo valore!",IF(AND(COUNTA(D5:F5)&gt;0,SUM(H5:K5)=0),"Inserire una X!",""))</f>
        <v/>
      </c>
      <c r="H5" t="str">
        <f t="shared" ref="H5:H6" si="1">IF(C5="X",1,"")</f>
        <v/>
      </c>
      <c r="I5" t="str">
        <f t="shared" ref="I5:I6" si="2">IF(D5="X",2,"")</f>
        <v/>
      </c>
      <c r="J5" t="str">
        <f t="shared" ref="J5:J6" si="3">IF(E5="X",3,"")</f>
        <v/>
      </c>
      <c r="K5" t="str">
        <f t="shared" ref="K5:K6" si="4">IF(F5="X",4,"")</f>
        <v/>
      </c>
    </row>
    <row r="6" spans="1:11" ht="43.2" x14ac:dyDescent="0.3">
      <c r="A6" s="5"/>
      <c r="B6" s="1" t="s">
        <v>11</v>
      </c>
      <c r="C6" s="5"/>
      <c r="D6" s="5"/>
      <c r="E6" s="5"/>
      <c r="F6" s="5"/>
      <c r="G6" s="23" t="str">
        <f t="shared" si="0"/>
        <v/>
      </c>
      <c r="H6" t="str">
        <f t="shared" si="1"/>
        <v/>
      </c>
      <c r="I6" t="str">
        <f t="shared" si="2"/>
        <v/>
      </c>
      <c r="J6" t="str">
        <f t="shared" si="3"/>
        <v/>
      </c>
      <c r="K6" t="str">
        <f t="shared" si="4"/>
        <v/>
      </c>
    </row>
    <row r="9" spans="1:11" ht="28.8" x14ac:dyDescent="0.3">
      <c r="A9" s="1" t="s">
        <v>100</v>
      </c>
      <c r="B9" s="2" t="s">
        <v>8</v>
      </c>
    </row>
    <row r="10" spans="1:11" ht="28.8" x14ac:dyDescent="0.3">
      <c r="A10" s="3" t="s">
        <v>0</v>
      </c>
      <c r="B10" s="2" t="s">
        <v>3</v>
      </c>
    </row>
    <row r="11" spans="1:11" ht="43.2" x14ac:dyDescent="0.3">
      <c r="A11" s="3" t="s">
        <v>1</v>
      </c>
      <c r="B11" s="2" t="s">
        <v>5</v>
      </c>
    </row>
    <row r="12" spans="1:11" ht="57.6" x14ac:dyDescent="0.3">
      <c r="A12" s="3" t="s">
        <v>2</v>
      </c>
      <c r="B12" s="2" t="s">
        <v>6</v>
      </c>
    </row>
    <row r="13" spans="1:11" ht="28.8" x14ac:dyDescent="0.3">
      <c r="A13" s="3" t="s">
        <v>4</v>
      </c>
      <c r="B13" s="2" t="s">
        <v>7</v>
      </c>
    </row>
  </sheetData>
  <mergeCells count="2">
    <mergeCell ref="H3:K3"/>
    <mergeCell ref="C3:F3"/>
  </mergeCells>
  <pageMargins left="0.31496062992125984" right="0.31496062992125984" top="0.35433070866141736"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workbookViewId="0">
      <pane ySplit="2" topLeftCell="A21" activePane="bottomLeft" state="frozen"/>
      <selection pane="bottomLeft" activeCell="D29" sqref="D29"/>
    </sheetView>
  </sheetViews>
  <sheetFormatPr defaultRowHeight="14.4" x14ac:dyDescent="0.3"/>
  <cols>
    <col min="1" max="1" width="4.33203125" style="4" customWidth="1"/>
    <col min="2" max="2" width="41.109375" customWidth="1"/>
    <col min="3" max="3" width="95" customWidth="1"/>
    <col min="4" max="4" width="13.33203125" bestFit="1" customWidth="1"/>
    <col min="5" max="5" width="13.33203125" customWidth="1"/>
    <col min="6" max="6" width="9.33203125" hidden="1" customWidth="1"/>
    <col min="7" max="7" width="12.6640625" bestFit="1" customWidth="1"/>
  </cols>
  <sheetData>
    <row r="1" spans="1:7" ht="23.4" x14ac:dyDescent="0.45">
      <c r="A1" s="41" t="s">
        <v>99</v>
      </c>
    </row>
    <row r="2" spans="1:7" ht="43.2" x14ac:dyDescent="0.3">
      <c r="D2" s="2" t="s">
        <v>101</v>
      </c>
      <c r="E2" s="23"/>
    </row>
    <row r="3" spans="1:7" ht="18" x14ac:dyDescent="0.35">
      <c r="A3" s="13" t="s">
        <v>22</v>
      </c>
      <c r="B3" s="6" t="s">
        <v>12</v>
      </c>
      <c r="C3" s="7"/>
      <c r="D3" s="7"/>
      <c r="E3" s="22"/>
      <c r="F3" s="42">
        <f ca="1">IF(SUM(F4:F8)&gt;3,3,IF(SUM(F4:F8)&gt;1,2,1))</f>
        <v>1</v>
      </c>
      <c r="G3" t="str">
        <f ca="1">IF(F3&gt;2,"Rischio alto",IF(F3&gt;1,"Rischio medio",IF(F3&gt;0,"Rischio basso")))</f>
        <v>Rischio basso</v>
      </c>
    </row>
    <row r="4" spans="1:7" ht="74.25" customHeight="1" x14ac:dyDescent="0.3">
      <c r="A4" s="5" t="s">
        <v>25</v>
      </c>
      <c r="B4" s="8" t="s">
        <v>16</v>
      </c>
      <c r="C4" s="8" t="s">
        <v>13</v>
      </c>
      <c r="D4" s="5" t="s">
        <v>102</v>
      </c>
      <c r="E4" s="23"/>
      <c r="F4" s="4">
        <f ca="1">IF(CELL("contenuto",D4)="S",1,0)</f>
        <v>0</v>
      </c>
    </row>
    <row r="5" spans="1:7" ht="74.25" customHeight="1" x14ac:dyDescent="0.3">
      <c r="A5" s="5" t="s">
        <v>26</v>
      </c>
      <c r="B5" s="8" t="s">
        <v>14</v>
      </c>
      <c r="C5" s="8" t="s">
        <v>15</v>
      </c>
      <c r="D5" s="5" t="s">
        <v>102</v>
      </c>
      <c r="E5" s="23"/>
      <c r="F5" s="4">
        <f t="shared" ref="F5:F8" ca="1" si="0">IF(CELL("contenuto",D5)="S",1,0)</f>
        <v>0</v>
      </c>
    </row>
    <row r="6" spans="1:7" ht="74.25" customHeight="1" x14ac:dyDescent="0.3">
      <c r="A6" s="5" t="s">
        <v>27</v>
      </c>
      <c r="B6" s="8" t="s">
        <v>17</v>
      </c>
      <c r="C6" s="8" t="s">
        <v>18</v>
      </c>
      <c r="D6" s="5" t="s">
        <v>102</v>
      </c>
      <c r="E6" s="23"/>
      <c r="F6" s="4">
        <f t="shared" ca="1" si="0"/>
        <v>0</v>
      </c>
    </row>
    <row r="7" spans="1:7" ht="74.25" customHeight="1" x14ac:dyDescent="0.3">
      <c r="A7" s="5" t="s">
        <v>28</v>
      </c>
      <c r="B7" s="8" t="s">
        <v>79</v>
      </c>
      <c r="C7" s="8" t="s">
        <v>19</v>
      </c>
      <c r="D7" s="5" t="s">
        <v>102</v>
      </c>
      <c r="E7" s="23"/>
      <c r="F7" s="4">
        <f t="shared" ca="1" si="0"/>
        <v>0</v>
      </c>
    </row>
    <row r="8" spans="1:7" ht="74.25" customHeight="1" x14ac:dyDescent="0.3">
      <c r="A8" s="5" t="s">
        <v>29</v>
      </c>
      <c r="B8" s="8" t="s">
        <v>20</v>
      </c>
      <c r="C8" s="8" t="s">
        <v>21</v>
      </c>
      <c r="D8" s="5" t="s">
        <v>102</v>
      </c>
      <c r="E8" s="23"/>
      <c r="F8" s="4">
        <f t="shared" ca="1" si="0"/>
        <v>0</v>
      </c>
    </row>
    <row r="9" spans="1:7" ht="18" x14ac:dyDescent="0.35">
      <c r="A9" s="14" t="s">
        <v>23</v>
      </c>
      <c r="B9" s="9" t="s">
        <v>24</v>
      </c>
      <c r="C9" s="17"/>
      <c r="D9" s="21"/>
      <c r="E9" s="23"/>
      <c r="F9" s="42">
        <f ca="1">IF(SUM(F10:F14)&gt;3,3,IF(SUM(F10:F14)&gt;1,2,IF(SUM(F10:F14)&gt;=0,1,"")))</f>
        <v>1</v>
      </c>
      <c r="G9" t="str">
        <f ca="1">IF(F9&gt;2,"Rischio alto",IF(F9&gt;1,"Rischio medio",IF(F9&gt;0,"Rischio basso")))</f>
        <v>Rischio basso</v>
      </c>
    </row>
    <row r="10" spans="1:7" ht="74.25" customHeight="1" x14ac:dyDescent="0.3">
      <c r="A10" s="5" t="s">
        <v>30</v>
      </c>
      <c r="B10" s="8" t="s">
        <v>31</v>
      </c>
      <c r="C10" s="8" t="s">
        <v>32</v>
      </c>
      <c r="D10" s="5" t="s">
        <v>102</v>
      </c>
      <c r="E10" s="23"/>
      <c r="F10" s="4">
        <f ca="1">IF(CELL("contenuto",D10)="S",1,0)</f>
        <v>0</v>
      </c>
    </row>
    <row r="11" spans="1:7" ht="74.25" customHeight="1" x14ac:dyDescent="0.3">
      <c r="A11" s="5" t="s">
        <v>41</v>
      </c>
      <c r="B11" s="8" t="s">
        <v>33</v>
      </c>
      <c r="C11" s="8" t="s">
        <v>34</v>
      </c>
      <c r="D11" s="5" t="s">
        <v>102</v>
      </c>
      <c r="E11" s="23"/>
      <c r="F11" s="4">
        <f t="shared" ref="F11:F14" ca="1" si="1">IF(CELL("contenuto",D11)="S",1,0)</f>
        <v>0</v>
      </c>
    </row>
    <row r="12" spans="1:7" ht="74.25" customHeight="1" x14ac:dyDescent="0.3">
      <c r="A12" s="5" t="s">
        <v>42</v>
      </c>
      <c r="B12" s="8" t="s">
        <v>35</v>
      </c>
      <c r="C12" s="8" t="s">
        <v>36</v>
      </c>
      <c r="D12" s="5" t="s">
        <v>102</v>
      </c>
      <c r="E12" s="23"/>
      <c r="F12" s="4">
        <f t="shared" ca="1" si="1"/>
        <v>0</v>
      </c>
    </row>
    <row r="13" spans="1:7" ht="74.25" customHeight="1" x14ac:dyDescent="0.3">
      <c r="A13" s="5" t="s">
        <v>43</v>
      </c>
      <c r="B13" s="8" t="s">
        <v>37</v>
      </c>
      <c r="C13" s="8" t="s">
        <v>38</v>
      </c>
      <c r="D13" s="5" t="s">
        <v>102</v>
      </c>
      <c r="E13" s="23"/>
      <c r="F13" s="4">
        <f t="shared" ca="1" si="1"/>
        <v>0</v>
      </c>
    </row>
    <row r="14" spans="1:7" ht="74.25" customHeight="1" x14ac:dyDescent="0.3">
      <c r="A14" s="5" t="s">
        <v>44</v>
      </c>
      <c r="B14" s="8" t="s">
        <v>39</v>
      </c>
      <c r="C14" s="8" t="s">
        <v>40</v>
      </c>
      <c r="D14" s="5" t="s">
        <v>102</v>
      </c>
      <c r="E14" s="23"/>
      <c r="F14" s="4">
        <f t="shared" ca="1" si="1"/>
        <v>0</v>
      </c>
    </row>
    <row r="15" spans="1:7" ht="18" x14ac:dyDescent="0.35">
      <c r="A15" s="15" t="s">
        <v>46</v>
      </c>
      <c r="B15" s="10" t="s">
        <v>45</v>
      </c>
      <c r="C15" s="18"/>
      <c r="D15" s="15"/>
      <c r="E15" s="23"/>
      <c r="F15" s="42">
        <f ca="1">IF(SUM(F16:F20)&gt;3,3,IF(SUM(F16:F20)&gt;1,2,IF(SUM(F16:F20)&gt;=0,1,"")))</f>
        <v>1</v>
      </c>
      <c r="G15" t="str">
        <f ca="1">IF(F15&gt;2,"Rischio alto",IF(F15&gt;1,"Rischio medio",IF(F15&gt;0,"Rischio basso")))</f>
        <v>Rischio basso</v>
      </c>
    </row>
    <row r="16" spans="1:7" ht="74.25" customHeight="1" x14ac:dyDescent="0.3">
      <c r="A16" s="5" t="s">
        <v>47</v>
      </c>
      <c r="B16" s="8" t="s">
        <v>48</v>
      </c>
      <c r="C16" s="8" t="s">
        <v>49</v>
      </c>
      <c r="D16" s="5" t="s">
        <v>102</v>
      </c>
      <c r="E16" s="23"/>
      <c r="F16" s="4">
        <f ca="1">IF(CELL("contenuto",D16)="S",1,0)</f>
        <v>0</v>
      </c>
    </row>
    <row r="17" spans="1:7" ht="74.25" customHeight="1" x14ac:dyDescent="0.3">
      <c r="A17" s="5" t="s">
        <v>52</v>
      </c>
      <c r="B17" s="8" t="s">
        <v>50</v>
      </c>
      <c r="C17" s="8" t="s">
        <v>51</v>
      </c>
      <c r="D17" s="5" t="s">
        <v>102</v>
      </c>
      <c r="E17" s="23"/>
      <c r="F17" s="4">
        <f t="shared" ref="F17:F20" ca="1" si="2">IF(CELL("contenuto",D17)="S",1,0)</f>
        <v>0</v>
      </c>
    </row>
    <row r="18" spans="1:7" ht="74.25" customHeight="1" x14ac:dyDescent="0.3">
      <c r="A18" s="5" t="s">
        <v>61</v>
      </c>
      <c r="B18" s="1" t="s">
        <v>53</v>
      </c>
      <c r="C18" s="8" t="s">
        <v>54</v>
      </c>
      <c r="D18" s="5" t="s">
        <v>102</v>
      </c>
      <c r="E18" s="23"/>
      <c r="F18" s="4">
        <f t="shared" ca="1" si="2"/>
        <v>0</v>
      </c>
    </row>
    <row r="19" spans="1:7" ht="74.25" customHeight="1" x14ac:dyDescent="0.3">
      <c r="A19" s="5" t="s">
        <v>62</v>
      </c>
      <c r="B19" s="8" t="s">
        <v>55</v>
      </c>
      <c r="C19" s="8" t="s">
        <v>56</v>
      </c>
      <c r="D19" s="5" t="s">
        <v>102</v>
      </c>
      <c r="E19" s="23"/>
      <c r="F19" s="4">
        <f t="shared" ca="1" si="2"/>
        <v>0</v>
      </c>
    </row>
    <row r="20" spans="1:7" ht="74.25" customHeight="1" x14ac:dyDescent="0.3">
      <c r="A20" s="5" t="s">
        <v>63</v>
      </c>
      <c r="B20" s="8" t="s">
        <v>57</v>
      </c>
      <c r="C20" s="8" t="s">
        <v>58</v>
      </c>
      <c r="D20" s="5" t="s">
        <v>102</v>
      </c>
      <c r="E20" s="23"/>
      <c r="F20" s="4">
        <f t="shared" ca="1" si="2"/>
        <v>0</v>
      </c>
    </row>
    <row r="21" spans="1:7" ht="18" x14ac:dyDescent="0.35">
      <c r="A21" s="16" t="s">
        <v>60</v>
      </c>
      <c r="B21" s="11" t="s">
        <v>59</v>
      </c>
      <c r="C21" s="19"/>
      <c r="D21" s="16"/>
      <c r="E21" s="23"/>
      <c r="F21" s="42">
        <f ca="1">IF(SUM(F22:F26)&gt;3,3,IF(SUM(F22:F26)&gt;1,2,IF(SUM(F22:F26)&gt;=0,1,"")))</f>
        <v>1</v>
      </c>
      <c r="G21" t="str">
        <f ca="1">IF(F21&gt;2,"Rischio alto",IF(F21&gt;1,"Rischio medio",IF(F21&gt;0,"Rischio basso")))</f>
        <v>Rischio basso</v>
      </c>
    </row>
    <row r="22" spans="1:7" ht="74.25" customHeight="1" x14ac:dyDescent="0.3">
      <c r="A22" s="5" t="s">
        <v>69</v>
      </c>
      <c r="B22" s="8" t="s">
        <v>64</v>
      </c>
      <c r="C22" s="20" t="s">
        <v>74</v>
      </c>
      <c r="D22" s="5" t="s">
        <v>102</v>
      </c>
      <c r="E22" s="23"/>
      <c r="F22" s="4">
        <f ca="1">IF(CELL("contenuto",D22)="S",1,0)</f>
        <v>0</v>
      </c>
    </row>
    <row r="23" spans="1:7" ht="74.25" customHeight="1" x14ac:dyDescent="0.3">
      <c r="A23" s="5" t="s">
        <v>70</v>
      </c>
      <c r="B23" s="8" t="s">
        <v>65</v>
      </c>
      <c r="C23" s="8" t="s">
        <v>75</v>
      </c>
      <c r="D23" s="5" t="s">
        <v>102</v>
      </c>
      <c r="E23" s="23"/>
      <c r="F23" s="4">
        <f t="shared" ref="F23:F26" ca="1" si="3">IF(CELL("contenuto",D23)="S",1,0)</f>
        <v>0</v>
      </c>
    </row>
    <row r="24" spans="1:7" ht="74.25" customHeight="1" x14ac:dyDescent="0.3">
      <c r="A24" s="5" t="s">
        <v>71</v>
      </c>
      <c r="B24" s="8" t="s">
        <v>66</v>
      </c>
      <c r="C24" s="8" t="s">
        <v>76</v>
      </c>
      <c r="D24" s="5" t="s">
        <v>102</v>
      </c>
      <c r="E24" s="23"/>
      <c r="F24" s="4">
        <f t="shared" ca="1" si="3"/>
        <v>0</v>
      </c>
    </row>
    <row r="25" spans="1:7" ht="74.25" customHeight="1" x14ac:dyDescent="0.3">
      <c r="A25" s="5" t="s">
        <v>72</v>
      </c>
      <c r="B25" s="8" t="s">
        <v>67</v>
      </c>
      <c r="C25" s="8" t="s">
        <v>77</v>
      </c>
      <c r="D25" s="5" t="s">
        <v>102</v>
      </c>
      <c r="E25" s="23"/>
      <c r="F25" s="4">
        <f t="shared" ca="1" si="3"/>
        <v>0</v>
      </c>
    </row>
    <row r="26" spans="1:7" ht="74.25" customHeight="1" x14ac:dyDescent="0.3">
      <c r="A26" s="5" t="s">
        <v>73</v>
      </c>
      <c r="B26" s="8" t="s">
        <v>68</v>
      </c>
      <c r="C26" s="8" t="s">
        <v>78</v>
      </c>
      <c r="D26" s="5" t="s">
        <v>102</v>
      </c>
      <c r="E26" s="23"/>
      <c r="F26" s="4">
        <f t="shared" ca="1" si="3"/>
        <v>0</v>
      </c>
    </row>
  </sheetData>
  <pageMargins left="0.31496062992125984" right="0.31496062992125984" top="0.35433070866141736" bottom="0.35433070866141736"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workbookViewId="0">
      <selection activeCell="E13" sqref="E13"/>
    </sheetView>
  </sheetViews>
  <sheetFormatPr defaultRowHeight="14.4" x14ac:dyDescent="0.3"/>
  <cols>
    <col min="1" max="1" width="2.109375" customWidth="1"/>
    <col min="2" max="2" width="4.6640625" bestFit="1" customWidth="1"/>
    <col min="3" max="3" width="6.6640625" style="12" bestFit="1" customWidth="1"/>
    <col min="4" max="6" width="20.5546875" customWidth="1"/>
    <col min="7" max="8" width="10.6640625" customWidth="1"/>
    <col min="9" max="9" width="28.44140625" bestFit="1" customWidth="1"/>
    <col min="11" max="11" width="9.109375" customWidth="1"/>
  </cols>
  <sheetData>
    <row r="1" spans="1:9" ht="25.8" x14ac:dyDescent="0.3">
      <c r="A1" s="34" t="s">
        <v>82</v>
      </c>
      <c r="I1" s="34"/>
    </row>
    <row r="2" spans="1:9" ht="15" customHeight="1" x14ac:dyDescent="0.3">
      <c r="I2" s="34"/>
    </row>
    <row r="3" spans="1:9" ht="72" customHeight="1" x14ac:dyDescent="0.3">
      <c r="B3" s="47" t="s">
        <v>95</v>
      </c>
      <c r="C3" s="35" t="s">
        <v>2</v>
      </c>
      <c r="D3" s="29">
        <f ca="1">IF(AND(Imp="BASSO",Prob="ALTO"),3,0)</f>
        <v>0</v>
      </c>
      <c r="E3" s="30">
        <f ca="1">IF(AND(Imp="MEDIO",Prob="ALTO"),6,0)</f>
        <v>0</v>
      </c>
      <c r="F3" s="30">
        <f ca="1">IF(AND(Imp="ALTO",Prob="ALTO"),9,0)</f>
        <v>0</v>
      </c>
      <c r="I3" s="40" t="s">
        <v>97</v>
      </c>
    </row>
    <row r="4" spans="1:9" ht="72" customHeight="1" x14ac:dyDescent="0.3">
      <c r="B4" s="47"/>
      <c r="C4" s="36" t="s">
        <v>1</v>
      </c>
      <c r="D4" s="29">
        <f ca="1">IF(AND(Imp="BASSO",Prob="MEDIO"),2,0)</f>
        <v>0</v>
      </c>
      <c r="E4" s="30">
        <f ca="1">IF(AND(Imp="MEDIO",Prob="MEDIO"),5,0)</f>
        <v>0</v>
      </c>
      <c r="F4" s="30">
        <f ca="1">IF(AND(Imp="ALTO",Prob="MEDIO"),8,0)</f>
        <v>0</v>
      </c>
      <c r="I4" s="39" t="str">
        <f ca="1">IF(MAX(D4:D5)&gt;0,"Rischio basso",IF(MAX(E4:E5,D3)&gt;0,"Rischio medio",IF(MAX(F3:F5,E3)&gt;0,"Rischio alto","")))</f>
        <v/>
      </c>
    </row>
    <row r="5" spans="1:9" ht="72" customHeight="1" thickBot="1" x14ac:dyDescent="0.35">
      <c r="B5" s="47"/>
      <c r="C5" s="36" t="s">
        <v>0</v>
      </c>
      <c r="D5" s="31">
        <f ca="1">IF(AND(Imp="BASSO",Prob="BASSO"),1,0)</f>
        <v>0</v>
      </c>
      <c r="E5" s="32">
        <f ca="1">IF(AND(Imp="MEDIO",Prob="BASSO"),4,0)</f>
        <v>0</v>
      </c>
      <c r="F5" s="32">
        <f ca="1">IF(AND(Imp="ALTO",Prob="BASSO"),7,0)</f>
        <v>0</v>
      </c>
    </row>
    <row r="6" spans="1:9" ht="28.8" x14ac:dyDescent="0.3">
      <c r="D6" s="37" t="s">
        <v>0</v>
      </c>
      <c r="E6" s="37" t="s">
        <v>1</v>
      </c>
      <c r="F6" s="38" t="s">
        <v>96</v>
      </c>
    </row>
    <row r="7" spans="1:9" ht="18" x14ac:dyDescent="0.3">
      <c r="D7" s="48" t="s">
        <v>81</v>
      </c>
      <c r="E7" s="48"/>
      <c r="F7" s="48"/>
    </row>
    <row r="8" spans="1:9" ht="30" customHeight="1" x14ac:dyDescent="0.3">
      <c r="F8" s="33"/>
    </row>
    <row r="9" spans="1:9" s="12" customFormat="1" ht="30" customHeight="1" x14ac:dyDescent="0.3">
      <c r="F9" s="33"/>
    </row>
    <row r="10" spans="1:9" s="12" customFormat="1" ht="30" customHeight="1" x14ac:dyDescent="0.3">
      <c r="F10" s="33"/>
    </row>
    <row r="11" spans="1:9" s="12" customFormat="1" ht="30" customHeight="1" x14ac:dyDescent="0.3"/>
    <row r="16" spans="1:9" ht="30" customHeight="1" x14ac:dyDescent="0.3"/>
    <row r="17" ht="30" customHeight="1" x14ac:dyDescent="0.3"/>
    <row r="18" ht="30" customHeight="1" x14ac:dyDescent="0.3"/>
    <row r="19" ht="30" customHeight="1" x14ac:dyDescent="0.3"/>
    <row r="20" ht="30" customHeight="1" x14ac:dyDescent="0.3"/>
  </sheetData>
  <mergeCells count="2">
    <mergeCell ref="B3:B5"/>
    <mergeCell ref="D7:F7"/>
  </mergeCells>
  <conditionalFormatting sqref="D3:F5">
    <cfRule type="cellIs" dxfId="11" priority="4" operator="between">
      <formula>3</formula>
      <formula>5</formula>
    </cfRule>
    <cfRule type="cellIs" dxfId="10" priority="5" operator="between">
      <formula>1</formula>
      <formula>2</formula>
    </cfRule>
    <cfRule type="cellIs" dxfId="9" priority="14" operator="greaterThan">
      <formula>5</formula>
    </cfRule>
  </conditionalFormatting>
  <conditionalFormatting sqref="I4">
    <cfRule type="containsText" dxfId="8" priority="1" operator="containsText" text="BASSO">
      <formula>NOT(ISERROR(SEARCH("BASSO",I4)))</formula>
    </cfRule>
    <cfRule type="containsText" dxfId="7" priority="2" operator="containsText" text="MEDIO">
      <formula>NOT(ISERROR(SEARCH("MEDIO",I4)))</formula>
    </cfRule>
    <cfRule type="containsText" dxfId="6" priority="3" operator="containsText" text="ALTO">
      <formula>NOT(ISERROR(SEARCH("ALTO",I4)))</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G6" sqref="G6"/>
    </sheetView>
  </sheetViews>
  <sheetFormatPr defaultRowHeight="14.4" x14ac:dyDescent="0.3"/>
  <cols>
    <col min="1" max="1" width="32.88671875" customWidth="1"/>
    <col min="3" max="3" width="9.109375" style="4" customWidth="1"/>
  </cols>
  <sheetData>
    <row r="1" spans="1:6" x14ac:dyDescent="0.3">
      <c r="A1" s="26" t="s">
        <v>86</v>
      </c>
      <c r="B1" s="27" t="s">
        <v>91</v>
      </c>
    </row>
    <row r="2" spans="1:6" x14ac:dyDescent="0.3">
      <c r="A2" s="28" t="s">
        <v>83</v>
      </c>
      <c r="B2" s="5" t="str">
        <f>IF(Impatto!K4=4,"Molto alto",IF(Impatto!J4=3,"Alto",IF(Impatto!I4=2,"Medio",IF(Impatto!H4=1,"Basso",""))))</f>
        <v/>
      </c>
      <c r="C2" s="4">
        <f>MAX(Impatto!H4:K4)</f>
        <v>0</v>
      </c>
      <c r="D2" s="12"/>
      <c r="E2" s="12"/>
      <c r="F2" s="12"/>
    </row>
    <row r="3" spans="1:6" x14ac:dyDescent="0.3">
      <c r="A3" s="28" t="s">
        <v>84</v>
      </c>
      <c r="B3" s="5" t="str">
        <f>IF(Impatto!K5=4,"Molto alto",IF(Impatto!J5=3,"Alto",IF(Impatto!I5=2,"Medio",IF(Impatto!H5=1,"Basso",""))))</f>
        <v/>
      </c>
      <c r="C3" s="4">
        <f>MAX(Impatto!H5:K5)</f>
        <v>0</v>
      </c>
      <c r="D3" s="12"/>
      <c r="E3" s="12"/>
      <c r="F3" s="12"/>
    </row>
    <row r="4" spans="1:6" x14ac:dyDescent="0.3">
      <c r="A4" s="28" t="s">
        <v>85</v>
      </c>
      <c r="B4" s="5" t="str">
        <f>IF(Impatto!K6=4,"Molto alto",IF(Impatto!J6=3,"Alto",IF(Impatto!I6=2,"Medio",IF(Impatto!H6=1,"Basso",""))))</f>
        <v/>
      </c>
      <c r="C4" s="4">
        <f>MAX(Impatto!H6:K6)</f>
        <v>0</v>
      </c>
      <c r="D4" s="12"/>
      <c r="E4" s="12"/>
      <c r="F4" s="12"/>
    </row>
    <row r="5" spans="1:6" x14ac:dyDescent="0.3">
      <c r="A5" s="12"/>
    </row>
    <row r="6" spans="1:6" x14ac:dyDescent="0.3">
      <c r="A6" s="26" t="s">
        <v>93</v>
      </c>
      <c r="B6" s="24" t="str">
        <f>IF(C6&gt;8,"ALTO",IF(C6&gt;5,"MEDIO",IF(C6&gt;=3,"BASSO","")))</f>
        <v/>
      </c>
      <c r="C6" s="4">
        <f>SUM(C2:C4)</f>
        <v>0</v>
      </c>
    </row>
    <row r="7" spans="1:6" x14ac:dyDescent="0.3">
      <c r="A7" s="12"/>
    </row>
    <row r="8" spans="1:6" x14ac:dyDescent="0.3">
      <c r="A8" s="12"/>
    </row>
    <row r="9" spans="1:6" x14ac:dyDescent="0.3">
      <c r="A9" s="26" t="s">
        <v>92</v>
      </c>
      <c r="B9" s="27" t="s">
        <v>91</v>
      </c>
    </row>
    <row r="10" spans="1:6" x14ac:dyDescent="0.3">
      <c r="A10" s="25" t="s">
        <v>87</v>
      </c>
      <c r="B10" s="4" t="str">
        <f ca="1">IF(C10=3,"Alto",IF(C10=2,"Medio",IF(C10=1,"Basso","")))</f>
        <v>Basso</v>
      </c>
      <c r="C10" s="4">
        <f ca="1">Probabilità!F3</f>
        <v>1</v>
      </c>
    </row>
    <row r="11" spans="1:6" ht="28.8" x14ac:dyDescent="0.3">
      <c r="A11" s="25" t="s">
        <v>90</v>
      </c>
      <c r="B11" s="4" t="str">
        <f ca="1">IF(C11=3,"Alto",IF(C11=2,"Medio",IF(C11=1,"Basso","")))</f>
        <v>Basso</v>
      </c>
      <c r="C11" s="4">
        <f ca="1">Probabilità!F9</f>
        <v>1</v>
      </c>
    </row>
    <row r="12" spans="1:6" ht="28.8" x14ac:dyDescent="0.3">
      <c r="A12" s="25" t="s">
        <v>88</v>
      </c>
      <c r="B12" s="4" t="str">
        <f ca="1">IF(C12=3,"Alto",IF(C12=2,"Medio",IF(C12=1,"Basso","")))</f>
        <v>Basso</v>
      </c>
      <c r="C12" s="4">
        <f ca="1">Probabilità!F15</f>
        <v>1</v>
      </c>
    </row>
    <row r="13" spans="1:6" ht="28.8" x14ac:dyDescent="0.3">
      <c r="A13" s="25" t="s">
        <v>89</v>
      </c>
      <c r="B13" s="4" t="str">
        <f ca="1">IF(C13=3,"Alto",IF(C13=2,"Medio",IF(C13=1,"Basso","")))</f>
        <v>Basso</v>
      </c>
      <c r="C13" s="4">
        <f ca="1">Probabilità!F21</f>
        <v>1</v>
      </c>
    </row>
    <row r="14" spans="1:6" x14ac:dyDescent="0.3">
      <c r="A14" s="12"/>
    </row>
    <row r="15" spans="1:6" x14ac:dyDescent="0.3">
      <c r="A15" s="26" t="s">
        <v>94</v>
      </c>
      <c r="B15" s="24" t="str">
        <f ca="1">IF(C15&gt;8,"ALTO",IF(C15&gt;5,"MEDIO",IF(C15&gt;3,"BASSO","")))</f>
        <v>BASSO</v>
      </c>
      <c r="C15" s="4">
        <f ca="1">SUM(C10:C13)</f>
        <v>4</v>
      </c>
    </row>
  </sheetData>
  <conditionalFormatting sqref="B6">
    <cfRule type="containsText" dxfId="5" priority="4" operator="containsText" text="BASSO">
      <formula>NOT(ISERROR(SEARCH("BASSO",B6)))</formula>
    </cfRule>
    <cfRule type="containsText" dxfId="4" priority="5" operator="containsText" text="MEDIO">
      <formula>NOT(ISERROR(SEARCH("MEDIO",B6)))</formula>
    </cfRule>
    <cfRule type="containsText" dxfId="3" priority="6" operator="containsText" text="ALTO">
      <formula>NOT(ISERROR(SEARCH("ALTO",B6)))</formula>
    </cfRule>
  </conditionalFormatting>
  <conditionalFormatting sqref="B15">
    <cfRule type="containsText" dxfId="2" priority="1" operator="containsText" text="BASSO">
      <formula>NOT(ISERROR(SEARCH("BASSO",B15)))</formula>
    </cfRule>
    <cfRule type="containsText" dxfId="1" priority="2" operator="containsText" text="MEDIO">
      <formula>NOT(ISERROR(SEARCH("MEDIO",B15)))</formula>
    </cfRule>
    <cfRule type="containsText" dxfId="0" priority="3" operator="containsText" text="ALTO">
      <formula>NOT(ISERROR(SEARCH("ALTO",B15)))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42C32B1D5ACB943950685B5623E24F6" ma:contentTypeVersion="3" ma:contentTypeDescription="Creare un nuovo documento." ma:contentTypeScope="" ma:versionID="6ade9ceb5e4a77f8d98fd2992b7021f4">
  <xsd:schema xmlns:xsd="http://www.w3.org/2001/XMLSchema" xmlns:xs="http://www.w3.org/2001/XMLSchema" xmlns:p="http://schemas.microsoft.com/office/2006/metadata/properties" xmlns:ns2="a40dc17b-2b55-48c2-b0a1-c174346e4a70" xmlns:ns3="a6cf4be9-6dfa-4531-8ec3-ac2fe1775992" targetNamespace="http://schemas.microsoft.com/office/2006/metadata/properties" ma:root="true" ma:fieldsID="dd26e2d05109b9eddf9cf3382b8adcc4" ns2:_="" ns3:_="">
    <xsd:import namespace="a40dc17b-2b55-48c2-b0a1-c174346e4a70"/>
    <xsd:import namespace="a6cf4be9-6dfa-4531-8ec3-ac2fe1775992"/>
    <xsd:element name="properties">
      <xsd:complexType>
        <xsd:sequence>
          <xsd:element name="documentManagement">
            <xsd:complexType>
              <xsd:all>
                <xsd:element ref="ns2:Referente" minOccurs="0"/>
                <xsd:element ref="ns2:Tipolog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c17b-2b55-48c2-b0a1-c174346e4a70" elementFormDefault="qualified">
    <xsd:import namespace="http://schemas.microsoft.com/office/2006/documentManagement/types"/>
    <xsd:import namespace="http://schemas.microsoft.com/office/infopath/2007/PartnerControls"/>
    <xsd:element name="Referente" ma:index="2" nillable="true" ma:displayName="Referente" ma:list="UserInfo" ma:SharePointGroup="0" ma:internalName="Referent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pologia" ma:index="3" nillable="true" ma:displayName="Tipologia" ma:format="Dropdown" ma:internalName="Tipologia">
      <xsd:simpleType>
        <xsd:restriction base="dms:Choice">
          <xsd:enumeration value="NORMATIVA"/>
          <xsd:enumeration value="MODULISTICA"/>
          <xsd:enumeration value="DIRETTIVA COMITATO DI DIREZIONE"/>
        </xsd:restriction>
      </xsd:simpleType>
    </xsd:element>
  </xsd:schema>
  <xsd:schema xmlns:xsd="http://www.w3.org/2001/XMLSchema" xmlns:xs="http://www.w3.org/2001/XMLSchema" xmlns:dms="http://schemas.microsoft.com/office/2006/documentManagement/types" xmlns:pc="http://schemas.microsoft.com/office/infopath/2007/PartnerControls" targetNamespace="a6cf4be9-6dfa-4531-8ec3-ac2fe1775992" elementFormDefault="qualified">
    <xsd:import namespace="http://schemas.microsoft.com/office/2006/documentManagement/types"/>
    <xsd:import namespace="http://schemas.microsoft.com/office/infopath/2007/PartnerControls"/>
    <xsd:element name="SharedWithUsers" ma:index="6"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ipo di contenuto"/>
        <xsd:element ref="dc:title" minOccurs="0" maxOccurs="1" ma:index="1" ma:displayName="Descrizion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ferente xmlns="a40dc17b-2b55-48c2-b0a1-c174346e4a70">
      <UserInfo>
        <DisplayName/>
        <AccountId xsi:nil="true"/>
        <AccountType/>
      </UserInfo>
    </Referente>
    <Tipologia xmlns="a40dc17b-2b55-48c2-b0a1-c174346e4a70">DIRETTIVA COMITATO DI DIREZIONE</Tipologia>
  </documentManagement>
</p:properties>
</file>

<file path=customXml/itemProps1.xml><?xml version="1.0" encoding="utf-8"?>
<ds:datastoreItem xmlns:ds="http://schemas.openxmlformats.org/officeDocument/2006/customXml" ds:itemID="{4F9B9F2D-4475-48EE-B83F-1A9283C7A9A1}">
  <ds:schemaRefs>
    <ds:schemaRef ds:uri="http://schemas.microsoft.com/sharepoint/v3/contenttype/forms"/>
  </ds:schemaRefs>
</ds:datastoreItem>
</file>

<file path=customXml/itemProps2.xml><?xml version="1.0" encoding="utf-8"?>
<ds:datastoreItem xmlns:ds="http://schemas.openxmlformats.org/officeDocument/2006/customXml" ds:itemID="{57FDBBC7-E854-4AE9-9A5A-9C06D20DB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c17b-2b55-48c2-b0a1-c174346e4a70"/>
    <ds:schemaRef ds:uri="a6cf4be9-6dfa-4531-8ec3-ac2fe17759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309BBD-ED44-4473-8C5B-6CFEA440A0BA}">
  <ds:schemaRefs>
    <ds:schemaRef ds:uri="http://purl.org/dc/dcmitype/"/>
    <ds:schemaRef ds:uri="http://www.w3.org/XML/1998/namespace"/>
    <ds:schemaRef ds:uri="http://purl.org/dc/elements/1.1/"/>
    <ds:schemaRef ds:uri="a40dc17b-2b55-48c2-b0a1-c174346e4a70"/>
    <ds:schemaRef ds:uri="http://schemas.microsoft.com/office/infopath/2007/PartnerControls"/>
    <ds:schemaRef ds:uri="http://schemas.microsoft.com/office/2006/documentManagement/types"/>
    <ds:schemaRef ds:uri="http://schemas.microsoft.com/office/2006/metadata/properties"/>
    <ds:schemaRef ds:uri="a6cf4be9-6dfa-4531-8ec3-ac2fe1775992"/>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5</vt:i4>
      </vt:variant>
    </vt:vector>
  </HeadingPairs>
  <TitlesOfParts>
    <vt:vector size="9" baseType="lpstr">
      <vt:lpstr>Impatto</vt:lpstr>
      <vt:lpstr>Probabilità</vt:lpstr>
      <vt:lpstr>ValutazioneRischio</vt:lpstr>
      <vt:lpstr>SintesiParametri</vt:lpstr>
      <vt:lpstr>Impatto!Area_stampa</vt:lpstr>
      <vt:lpstr>Probabilità!Area_stampa</vt:lpstr>
      <vt:lpstr>ValutazioneRischio!Area_stampa</vt:lpstr>
      <vt:lpstr>Imp</vt:lpstr>
      <vt:lpstr>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Giovanni Samuele</dc:creator>
  <cp:lastModifiedBy>Visconti soluzioni srls </cp:lastModifiedBy>
  <cp:lastPrinted>2019-06-18T15:42:51Z</cp:lastPrinted>
  <dcterms:created xsi:type="dcterms:W3CDTF">2019-06-03T09:51:50Z</dcterms:created>
  <dcterms:modified xsi:type="dcterms:W3CDTF">2023-02-17T15:46:18Z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0x010100B42C32B1D5ACB943950685B5623E24F6</vt:lpwstr>
  </property>
</Properties>
</file>